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ine Çavuş\Desktop\"/>
    </mc:Choice>
  </mc:AlternateContent>
  <bookViews>
    <workbookView xWindow="0" yWindow="0" windowWidth="28800" windowHeight="12345"/>
  </bookViews>
  <sheets>
    <sheet name="ÇEŞ.ÖD.BOR.JURI UYELIGI" sheetId="4" r:id="rId1"/>
  </sheets>
  <calcPr calcId="162913"/>
</workbook>
</file>

<file path=xl/calcChain.xml><?xml version="1.0" encoding="utf-8"?>
<calcChain xmlns="http://schemas.openxmlformats.org/spreadsheetml/2006/main">
  <c r="M44" i="4" l="1"/>
  <c r="N44" i="4"/>
  <c r="O44" i="4"/>
  <c r="P44" i="4"/>
  <c r="M33" i="4"/>
  <c r="N33" i="4"/>
  <c r="O33" i="4"/>
  <c r="P33" i="4"/>
  <c r="P47" i="4"/>
  <c r="M22" i="4"/>
  <c r="N22" i="4"/>
  <c r="O22" i="4"/>
  <c r="P22" i="4"/>
  <c r="G13" i="4"/>
  <c r="H13" i="4"/>
  <c r="I13" i="4"/>
  <c r="G14" i="4"/>
  <c r="H14" i="4"/>
  <c r="G15" i="4"/>
  <c r="H15" i="4"/>
  <c r="I15" i="4"/>
  <c r="G16" i="4"/>
  <c r="H16" i="4"/>
  <c r="G17" i="4"/>
  <c r="H17" i="4"/>
  <c r="I17" i="4"/>
  <c r="G18" i="4"/>
  <c r="H18" i="4"/>
  <c r="I18" i="4"/>
  <c r="G19" i="4"/>
  <c r="H19" i="4"/>
  <c r="I19" i="4"/>
  <c r="G20" i="4"/>
  <c r="H20" i="4"/>
  <c r="I20" i="4"/>
  <c r="G21" i="4"/>
  <c r="H21" i="4"/>
  <c r="I21" i="4"/>
  <c r="F44" i="4"/>
  <c r="F33" i="4"/>
  <c r="F22" i="4"/>
  <c r="K35" i="4"/>
  <c r="K44" i="4"/>
  <c r="K24" i="4"/>
  <c r="K33" i="4"/>
  <c r="K13" i="4"/>
  <c r="K22" i="4"/>
  <c r="G35" i="4"/>
  <c r="H35" i="4"/>
  <c r="G36" i="4"/>
  <c r="H36" i="4"/>
  <c r="G37" i="4"/>
  <c r="H37" i="4"/>
  <c r="I37" i="4"/>
  <c r="G38" i="4"/>
  <c r="H38" i="4"/>
  <c r="I38" i="4"/>
  <c r="G39" i="4"/>
  <c r="H39" i="4"/>
  <c r="I39" i="4"/>
  <c r="G40" i="4"/>
  <c r="H40" i="4"/>
  <c r="I40" i="4"/>
  <c r="G41" i="4"/>
  <c r="H41" i="4"/>
  <c r="I41" i="4"/>
  <c r="G42" i="4"/>
  <c r="H42" i="4"/>
  <c r="I42" i="4"/>
  <c r="G43" i="4"/>
  <c r="H43" i="4"/>
  <c r="I43" i="4"/>
  <c r="G24" i="4"/>
  <c r="H24" i="4"/>
  <c r="G25" i="4"/>
  <c r="G26" i="4"/>
  <c r="H26" i="4"/>
  <c r="I26" i="4"/>
  <c r="G27" i="4"/>
  <c r="H27" i="4"/>
  <c r="G28" i="4"/>
  <c r="H28" i="4"/>
  <c r="I28" i="4"/>
  <c r="G29" i="4"/>
  <c r="H29" i="4"/>
  <c r="I29" i="4"/>
  <c r="G30" i="4"/>
  <c r="H30" i="4"/>
  <c r="I30" i="4"/>
  <c r="G31" i="4"/>
  <c r="H31" i="4"/>
  <c r="I31" i="4"/>
  <c r="G32" i="4"/>
  <c r="H32" i="4"/>
  <c r="I32" i="4"/>
  <c r="I35" i="4"/>
  <c r="G33" i="4"/>
  <c r="O47" i="4"/>
  <c r="N47" i="4"/>
  <c r="F47" i="4"/>
  <c r="M47" i="4"/>
  <c r="G44" i="4"/>
  <c r="G47" i="4"/>
  <c r="J13" i="4"/>
  <c r="I16" i="4"/>
  <c r="R54" i="4"/>
  <c r="I14" i="4"/>
  <c r="I22" i="4"/>
  <c r="H22" i="4"/>
  <c r="I27" i="4"/>
  <c r="K47" i="4"/>
  <c r="H44" i="4"/>
  <c r="I36" i="4"/>
  <c r="I44" i="4"/>
  <c r="J35" i="4"/>
  <c r="G22" i="4"/>
  <c r="I24" i="4"/>
  <c r="H25" i="4"/>
  <c r="I25" i="4"/>
  <c r="R50" i="4"/>
  <c r="I33" i="4"/>
  <c r="J24" i="4"/>
  <c r="H33" i="4"/>
  <c r="L35" i="4"/>
  <c r="L44" i="4"/>
  <c r="J44" i="4"/>
  <c r="Q35" i="4"/>
  <c r="Q44" i="4"/>
  <c r="I47" i="4"/>
  <c r="R52" i="4"/>
  <c r="L13" i="4"/>
  <c r="L22" i="4"/>
  <c r="Q13" i="4"/>
  <c r="Q22" i="4"/>
  <c r="R13" i="4"/>
  <c r="R22" i="4"/>
  <c r="J22" i="4"/>
  <c r="R35" i="4"/>
  <c r="R44" i="4"/>
  <c r="H47" i="4"/>
  <c r="R49" i="4"/>
  <c r="R51" i="4"/>
  <c r="L24" i="4"/>
  <c r="L33" i="4"/>
  <c r="Q24" i="4"/>
  <c r="Q33" i="4"/>
  <c r="J33" i="4"/>
  <c r="J47" i="4"/>
  <c r="Q47" i="4"/>
  <c r="R24" i="4"/>
  <c r="R33" i="4"/>
  <c r="L47" i="4"/>
  <c r="R53" i="4"/>
  <c r="R55" i="4"/>
  <c r="R56" i="4"/>
  <c r="R47" i="4"/>
</calcChain>
</file>

<file path=xl/sharedStrings.xml><?xml version="1.0" encoding="utf-8"?>
<sst xmlns="http://schemas.openxmlformats.org/spreadsheetml/2006/main" count="78" uniqueCount="58">
  <si>
    <t>ÇEŞİTLİ ÖDEMELER BORDROSU</t>
  </si>
  <si>
    <t>Bütçe Yılı</t>
  </si>
  <si>
    <t>Net Ele Geçen</t>
  </si>
  <si>
    <t>Adı Soyadı</t>
  </si>
  <si>
    <t>Damga Vergisi</t>
  </si>
  <si>
    <t>TOPLAM</t>
  </si>
  <si>
    <t>Sıra No</t>
  </si>
  <si>
    <t>BİRİM AMİRİ</t>
  </si>
  <si>
    <t>GERÇEKLEŞTİRME GÖREVLİSİ</t>
  </si>
  <si>
    <t>Birimi :</t>
  </si>
  <si>
    <t xml:space="preserve">Fakülte Sekreteri </t>
  </si>
  <si>
    <t>Aylık Tutar</t>
  </si>
  <si>
    <t>Mayıs</t>
  </si>
  <si>
    <t>Ek Gösterge Aylığı</t>
  </si>
  <si>
    <t xml:space="preserve"> FARK 1/3</t>
  </si>
  <si>
    <t>Taban Aylık</t>
  </si>
  <si>
    <t>Kıdem Aylık</t>
  </si>
  <si>
    <t>Dil Tazminatı</t>
  </si>
  <si>
    <t>Üniversite Öd.</t>
  </si>
  <si>
    <t>Eğitim Öğr. Öd.</t>
  </si>
  <si>
    <t>Yük. Öğr. Tazminatı</t>
  </si>
  <si>
    <t>Ek Ödeme</t>
  </si>
  <si>
    <t>Haziran</t>
  </si>
  <si>
    <t>Temmuz</t>
  </si>
  <si>
    <t xml:space="preserve"> TOPLAM</t>
  </si>
  <si>
    <t>FARK (TOPLAM)</t>
  </si>
  <si>
    <t>DAMGA VERGİSİ (KESİNTİ)</t>
  </si>
  <si>
    <t>GELİR VERGİSİ (KESİNTİ)</t>
  </si>
  <si>
    <t>KESİNTİ TOPLAM</t>
  </si>
  <si>
    <t xml:space="preserve">                                                                                           GENEL TOPLAM (GELİRLER)</t>
  </si>
  <si>
    <t>Gelir  Vergisi Matrahı</t>
  </si>
  <si>
    <t>Gelir Vergisi Net Matrahı</t>
  </si>
  <si>
    <t>Tahakkuk Edilen Ay</t>
  </si>
  <si>
    <t>Sağlık Sig. Primi 
(K)</t>
  </si>
  <si>
    <t>Kesinti Top. (Damga V. + Gelir V. Net)</t>
  </si>
  <si>
    <t xml:space="preserve">                                                                      Sigorta Prim Ödemeleri Toplamı (GELİR)  (Em.Kes/Malül.Yaşl.(D)+Sağlık Sig. Primi (D)</t>
  </si>
  <si>
    <t xml:space="preserve">                                                                                      Net Ele Geçen (Fark)</t>
  </si>
  <si>
    <t xml:space="preserve">     Sigorta Prim Ödemeleri Toplamı (KESİNTİ): (Em.Kes/Malül.Yaşl.(D)+Em.Kes/Malül.Yaşl.(K)+Sağlık Sig. Primi (D)+Sağlık Sig. Primi (K))</t>
  </si>
  <si>
    <t>T.C. Kimlik Numarası</t>
  </si>
  <si>
    <r>
      <t xml:space="preserve">          657 sayılı Devlet Memurları Kanunu'nun "Görevden uzaklaştırılan veya görevinden uzak kalan memurların hak ve yükümlülüğü" başlıklı 141. maddelesi uyarınca görevinden uzak kalan </t>
    </r>
    <r>
      <rPr>
        <b/>
        <sz val="10"/>
        <rFont val="Arial"/>
        <family val="2"/>
        <charset val="162"/>
      </rPr>
      <t>...........................</t>
    </r>
    <r>
      <rPr>
        <sz val="10"/>
        <rFont val="Arial"/>
        <family val="2"/>
        <charset val="162"/>
      </rPr>
      <t>' ın aylıklarından kesilen 1/3' ünün, aynı kanunun 145. maddesine  göre ilgiliye ödenmek üzere ...........</t>
    </r>
    <r>
      <rPr>
        <b/>
        <sz val="10"/>
        <rFont val="Arial"/>
        <family val="2"/>
        <charset val="162"/>
      </rPr>
      <t xml:space="preserve"> TL</t>
    </r>
    <r>
      <rPr>
        <sz val="10"/>
        <rFont val="Arial"/>
        <family val="2"/>
        <charset val="162"/>
      </rPr>
      <t xml:space="preserve"> tahakkuk ettirilmiştir.                                                                                                                                                                                                                                      </t>
    </r>
  </si>
  <si>
    <t>Gelir Vergisi İndirimi</t>
  </si>
  <si>
    <t>Em. Kes / Malül. Yaş. (D)</t>
  </si>
  <si>
    <t>Em. Kes / Malül. Yaş. (K)</t>
  </si>
  <si>
    <t>Sağlık Sig. Primi 
(D)</t>
  </si>
  <si>
    <t xml:space="preserve">Tahakkuk Ettirilen </t>
  </si>
  <si>
    <t xml:space="preserve">Tahakkuk Ettirilmesi Gereken </t>
  </si>
  <si>
    <t>Alacaklının</t>
  </si>
  <si>
    <t>Kesintiler</t>
  </si>
  <si>
    <t>....../....../202..</t>
  </si>
  <si>
    <t>202..</t>
  </si>
  <si>
    <t>Doküman No</t>
  </si>
  <si>
    <t>Yayın Tarihi</t>
  </si>
  <si>
    <t>Revizyon No</t>
  </si>
  <si>
    <t>Revizyon Tarihi</t>
  </si>
  <si>
    <t>Sayfa No</t>
  </si>
  <si>
    <t>S4.5.11/FRM10</t>
  </si>
  <si>
    <r>
      <rPr>
        <b/>
        <sz val="18"/>
        <color indexed="8"/>
        <rFont val="Times New Roman"/>
        <family val="1"/>
        <charset val="162"/>
      </rPr>
      <t>SAMSUN ÜNİVERSİTESİ</t>
    </r>
    <r>
      <rPr>
        <b/>
        <sz val="14"/>
        <color indexed="8"/>
        <rFont val="Times New Roman"/>
        <family val="1"/>
        <charset val="162"/>
      </rPr>
      <t xml:space="preserve">
</t>
    </r>
    <r>
      <rPr>
        <b/>
        <sz val="10"/>
        <color indexed="8"/>
        <rFont val="Times New Roman"/>
        <family val="1"/>
        <charset val="162"/>
      </rPr>
      <t>Açığa Alınan Personelin Geri Dönmesi Sonucu Kişi Bordrosu Cetveli Formu</t>
    </r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</si>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</sst>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5" fillId="0" borderId="3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2" borderId="36" xfId="0" applyNumberFormat="1" applyFont="1" applyFill="1" applyBorder="1" applyAlignment="1">
      <alignment horizontal="right" vertical="center" wrapText="1"/>
    </xf>
    <xf numFmtId="4" fontId="5" fillId="2" borderId="37" xfId="0" applyNumberFormat="1" applyFont="1" applyFill="1" applyBorder="1" applyAlignment="1">
      <alignment horizontal="right" vertical="center" wrapText="1"/>
    </xf>
    <xf numFmtId="4" fontId="5" fillId="2" borderId="38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14" fontId="14" fillId="0" borderId="14" xfId="0" applyNumberFormat="1" applyFont="1" applyBorder="1" applyAlignment="1">
      <alignment horizontal="left"/>
    </xf>
    <xf numFmtId="14" fontId="14" fillId="0" borderId="6" xfId="0" applyNumberFormat="1" applyFont="1" applyBorder="1" applyAlignment="1">
      <alignment horizontal="left"/>
    </xf>
    <xf numFmtId="0" fontId="14" fillId="0" borderId="14" xfId="0" quotePrefix="1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2</xdr:col>
      <xdr:colOff>542925</xdr:colOff>
      <xdr:row>4</xdr:row>
      <xdr:rowOff>238125</xdr:rowOff>
    </xdr:to>
    <xdr:pic>
      <xdr:nvPicPr>
        <xdr:cNvPr id="1030" name="Resim 2" descr="https://kalite.samsun.edu.tr/wp-content/uploads/sites/20/2022/02/mavi-samsun-universitesi-logo-295x30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indexed="10"/>
    <pageSetUpPr fitToPage="1"/>
  </sheetPr>
  <dimension ref="A1:U69"/>
  <sheetViews>
    <sheetView showGridLines="0" tabSelected="1" zoomScaleNormal="100" workbookViewId="0">
      <selection activeCell="Q2" sqref="Q2:R2"/>
    </sheetView>
  </sheetViews>
  <sheetFormatPr defaultRowHeight="12.75" x14ac:dyDescent="0.2"/>
  <cols>
    <col min="1" max="1" width="5" style="13" customWidth="1"/>
    <col min="2" max="2" width="8.5703125" style="13" customWidth="1"/>
    <col min="3" max="3" width="9.7109375" style="13" customWidth="1"/>
    <col min="4" max="4" width="7" style="13" customWidth="1"/>
    <col min="5" max="5" width="13.7109375" style="13" customWidth="1"/>
    <col min="6" max="6" width="13.42578125" style="13" customWidth="1"/>
    <col min="7" max="7" width="11.140625" style="13" customWidth="1"/>
    <col min="8" max="8" width="12.42578125" style="13" customWidth="1"/>
    <col min="9" max="9" width="9.5703125" style="13" bestFit="1" customWidth="1"/>
    <col min="10" max="17" width="11.140625" style="13" customWidth="1"/>
    <col min="18" max="18" width="11.140625" style="26" customWidth="1"/>
    <col min="19" max="16384" width="9.140625" style="13"/>
  </cols>
  <sheetData>
    <row r="1" spans="1:18" s="33" customFormat="1" ht="13.9" customHeight="1" x14ac:dyDescent="0.25">
      <c r="A1" s="74"/>
      <c r="B1" s="75"/>
      <c r="C1" s="76"/>
      <c r="D1" s="105" t="s">
        <v>56</v>
      </c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73" t="s">
        <v>50</v>
      </c>
      <c r="P1" s="73"/>
      <c r="Q1" s="98" t="s">
        <v>55</v>
      </c>
      <c r="R1" s="99"/>
    </row>
    <row r="2" spans="1:18" s="33" customFormat="1" ht="13.9" customHeight="1" x14ac:dyDescent="0.25">
      <c r="A2" s="77"/>
      <c r="B2" s="78"/>
      <c r="C2" s="79"/>
      <c r="D2" s="108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73" t="s">
        <v>51</v>
      </c>
      <c r="P2" s="73"/>
      <c r="Q2" s="100">
        <v>44334</v>
      </c>
      <c r="R2" s="101"/>
    </row>
    <row r="3" spans="1:18" s="33" customFormat="1" ht="13.9" customHeight="1" x14ac:dyDescent="0.25">
      <c r="A3" s="77"/>
      <c r="B3" s="78"/>
      <c r="C3" s="79"/>
      <c r="D3" s="108"/>
      <c r="E3" s="106"/>
      <c r="F3" s="106"/>
      <c r="G3" s="106"/>
      <c r="H3" s="106"/>
      <c r="I3" s="106"/>
      <c r="J3" s="106"/>
      <c r="K3" s="106"/>
      <c r="L3" s="106"/>
      <c r="M3" s="106"/>
      <c r="N3" s="107"/>
      <c r="O3" s="73" t="s">
        <v>52</v>
      </c>
      <c r="P3" s="73"/>
      <c r="Q3" s="102" t="s">
        <v>57</v>
      </c>
      <c r="R3" s="99"/>
    </row>
    <row r="4" spans="1:18" s="33" customFormat="1" ht="13.9" customHeight="1" x14ac:dyDescent="0.25">
      <c r="A4" s="77"/>
      <c r="B4" s="78"/>
      <c r="C4" s="79"/>
      <c r="D4" s="108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73" t="s">
        <v>53</v>
      </c>
      <c r="P4" s="73"/>
      <c r="Q4" s="98"/>
      <c r="R4" s="99"/>
    </row>
    <row r="5" spans="1:18" s="33" customFormat="1" ht="21.6" customHeight="1" thickBot="1" x14ac:dyDescent="0.3">
      <c r="A5" s="80"/>
      <c r="B5" s="81"/>
      <c r="C5" s="82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73" t="s">
        <v>54</v>
      </c>
      <c r="P5" s="73"/>
      <c r="Q5" s="103">
        <v>1</v>
      </c>
      <c r="R5" s="104">
        <v>1</v>
      </c>
    </row>
    <row r="6" spans="1:18" ht="26.25" customHeight="1" x14ac:dyDescent="0.2">
      <c r="A6" s="61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P6" s="63"/>
      <c r="Q6" s="63"/>
      <c r="R6" s="64"/>
    </row>
    <row r="7" spans="1:18" s="14" customFormat="1" ht="12.75" customHeight="1" x14ac:dyDescent="0.2">
      <c r="A7" s="93" t="s">
        <v>6</v>
      </c>
      <c r="B7" s="68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83" t="s">
        <v>1</v>
      </c>
      <c r="R7" s="84" t="s">
        <v>49</v>
      </c>
    </row>
    <row r="8" spans="1:18" s="14" customFormat="1" ht="12" x14ac:dyDescent="0.2">
      <c r="A8" s="94"/>
      <c r="B8" s="69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83"/>
      <c r="R8" s="85"/>
    </row>
    <row r="9" spans="1:18" s="14" customFormat="1" ht="12.75" customHeight="1" x14ac:dyDescent="0.2">
      <c r="A9" s="94"/>
      <c r="B9" s="96" t="s">
        <v>46</v>
      </c>
      <c r="C9" s="97"/>
      <c r="D9" s="83"/>
      <c r="E9" s="83"/>
      <c r="F9" s="83"/>
      <c r="G9" s="83"/>
      <c r="H9" s="83"/>
      <c r="I9" s="83" t="s">
        <v>47</v>
      </c>
      <c r="J9" s="83"/>
      <c r="K9" s="83"/>
      <c r="L9" s="83"/>
      <c r="M9" s="83"/>
      <c r="N9" s="83"/>
      <c r="O9" s="83"/>
      <c r="P9" s="83"/>
      <c r="Q9" s="83"/>
      <c r="R9" s="92"/>
    </row>
    <row r="10" spans="1:18" s="14" customFormat="1" ht="12.75" customHeight="1" x14ac:dyDescent="0.2">
      <c r="A10" s="94"/>
      <c r="B10" s="36" t="s">
        <v>38</v>
      </c>
      <c r="C10" s="36" t="s">
        <v>3</v>
      </c>
      <c r="D10" s="36" t="s">
        <v>32</v>
      </c>
      <c r="E10" s="35"/>
      <c r="F10" s="35" t="s">
        <v>44</v>
      </c>
      <c r="G10" s="35" t="s">
        <v>45</v>
      </c>
      <c r="H10" s="65" t="s">
        <v>14</v>
      </c>
      <c r="I10" s="35" t="s">
        <v>4</v>
      </c>
      <c r="J10" s="35" t="s">
        <v>30</v>
      </c>
      <c r="K10" s="65" t="s">
        <v>40</v>
      </c>
      <c r="L10" s="65" t="s">
        <v>31</v>
      </c>
      <c r="M10" s="35" t="s">
        <v>41</v>
      </c>
      <c r="N10" s="35" t="s">
        <v>42</v>
      </c>
      <c r="O10" s="35" t="s">
        <v>43</v>
      </c>
      <c r="P10" s="35" t="s">
        <v>33</v>
      </c>
      <c r="Q10" s="35" t="s">
        <v>34</v>
      </c>
      <c r="R10" s="86" t="s">
        <v>2</v>
      </c>
    </row>
    <row r="11" spans="1:18" s="14" customFormat="1" ht="38.25" customHeight="1" x14ac:dyDescent="0.2">
      <c r="A11" s="94"/>
      <c r="B11" s="36"/>
      <c r="C11" s="36"/>
      <c r="D11" s="36"/>
      <c r="E11" s="35"/>
      <c r="F11" s="35"/>
      <c r="G11" s="35"/>
      <c r="H11" s="66"/>
      <c r="I11" s="35"/>
      <c r="J11" s="35"/>
      <c r="K11" s="66"/>
      <c r="L11" s="66"/>
      <c r="M11" s="35"/>
      <c r="N11" s="35"/>
      <c r="O11" s="35"/>
      <c r="P11" s="35"/>
      <c r="Q11" s="35"/>
      <c r="R11" s="87"/>
    </row>
    <row r="12" spans="1:18" s="14" customFormat="1" ht="12" x14ac:dyDescent="0.2">
      <c r="A12" s="95"/>
      <c r="B12" s="36"/>
      <c r="C12" s="36"/>
      <c r="D12" s="36"/>
      <c r="E12" s="35"/>
      <c r="F12" s="35"/>
      <c r="G12" s="35"/>
      <c r="H12" s="67"/>
      <c r="I12" s="35"/>
      <c r="J12" s="35"/>
      <c r="K12" s="67"/>
      <c r="L12" s="67"/>
      <c r="M12" s="35"/>
      <c r="N12" s="35"/>
      <c r="O12" s="35"/>
      <c r="P12" s="35"/>
      <c r="Q12" s="35"/>
      <c r="R12" s="88"/>
    </row>
    <row r="13" spans="1:18" ht="15" customHeight="1" x14ac:dyDescent="0.2">
      <c r="A13" s="7">
        <v>1</v>
      </c>
      <c r="B13" s="41"/>
      <c r="C13" s="42"/>
      <c r="D13" s="43" t="s">
        <v>12</v>
      </c>
      <c r="E13" s="3" t="s">
        <v>11</v>
      </c>
      <c r="F13" s="4">
        <v>47.96</v>
      </c>
      <c r="G13" s="4">
        <f>F13/2*3</f>
        <v>71.94</v>
      </c>
      <c r="H13" s="5">
        <f>G13-F13</f>
        <v>23.979999999999997</v>
      </c>
      <c r="I13" s="4">
        <f>H13*0.00759</f>
        <v>0.18200819999999998</v>
      </c>
      <c r="J13" s="37">
        <f>H16+H15+H14+H13</f>
        <v>557.27500000000009</v>
      </c>
      <c r="K13" s="37">
        <f>N13+P13</f>
        <v>174.91</v>
      </c>
      <c r="L13" s="37">
        <f>(J13-K13)*0.15</f>
        <v>57.354750000000017</v>
      </c>
      <c r="M13" s="37">
        <v>137.43</v>
      </c>
      <c r="N13" s="37">
        <v>112.44</v>
      </c>
      <c r="O13" s="37">
        <v>93.7</v>
      </c>
      <c r="P13" s="37">
        <v>62.47</v>
      </c>
      <c r="Q13" s="37">
        <f>I22+L22</f>
        <v>68.020521600000023</v>
      </c>
      <c r="R13" s="50">
        <f>H22-Q22-N22-P22</f>
        <v>1162.3094784000002</v>
      </c>
    </row>
    <row r="14" spans="1:18" ht="26.25" customHeight="1" x14ac:dyDescent="0.2">
      <c r="A14" s="7">
        <v>2</v>
      </c>
      <c r="B14" s="41"/>
      <c r="C14" s="42"/>
      <c r="D14" s="43"/>
      <c r="E14" s="3" t="s">
        <v>13</v>
      </c>
      <c r="F14" s="4">
        <v>136.19</v>
      </c>
      <c r="G14" s="4">
        <f t="shared" ref="G14:G21" si="0">F14/2*3</f>
        <v>204.285</v>
      </c>
      <c r="H14" s="5">
        <f t="shared" ref="H14:H21" si="1">G14-F14</f>
        <v>68.094999999999999</v>
      </c>
      <c r="I14" s="4">
        <f t="shared" ref="I14:I21" si="2">H14*0.00759</f>
        <v>0.51684105000000002</v>
      </c>
      <c r="J14" s="37"/>
      <c r="K14" s="37"/>
      <c r="L14" s="37"/>
      <c r="M14" s="37"/>
      <c r="N14" s="37"/>
      <c r="O14" s="37"/>
      <c r="P14" s="37"/>
      <c r="Q14" s="37"/>
      <c r="R14" s="50"/>
    </row>
    <row r="15" spans="1:18" ht="15" customHeight="1" x14ac:dyDescent="0.2">
      <c r="A15" s="7">
        <v>3</v>
      </c>
      <c r="B15" s="41"/>
      <c r="C15" s="42"/>
      <c r="D15" s="43"/>
      <c r="E15" s="3" t="s">
        <v>15</v>
      </c>
      <c r="F15" s="4">
        <v>926.85</v>
      </c>
      <c r="G15" s="4">
        <f t="shared" si="0"/>
        <v>1390.2750000000001</v>
      </c>
      <c r="H15" s="5">
        <f t="shared" si="1"/>
        <v>463.42500000000007</v>
      </c>
      <c r="I15" s="4">
        <f t="shared" si="2"/>
        <v>3.5173957500000008</v>
      </c>
      <c r="J15" s="37"/>
      <c r="K15" s="37"/>
      <c r="L15" s="37"/>
      <c r="M15" s="37"/>
      <c r="N15" s="37"/>
      <c r="O15" s="37"/>
      <c r="P15" s="37"/>
      <c r="Q15" s="37"/>
      <c r="R15" s="50"/>
    </row>
    <row r="16" spans="1:18" ht="15" customHeight="1" x14ac:dyDescent="0.2">
      <c r="A16" s="7">
        <v>4</v>
      </c>
      <c r="B16" s="41"/>
      <c r="C16" s="42"/>
      <c r="D16" s="43"/>
      <c r="E16" s="3" t="s">
        <v>16</v>
      </c>
      <c r="F16" s="4">
        <v>3.55</v>
      </c>
      <c r="G16" s="4">
        <f t="shared" si="0"/>
        <v>5.3249999999999993</v>
      </c>
      <c r="H16" s="5">
        <f t="shared" si="1"/>
        <v>1.7749999999999995</v>
      </c>
      <c r="I16" s="4">
        <f t="shared" si="2"/>
        <v>1.3472249999999996E-2</v>
      </c>
      <c r="J16" s="37"/>
      <c r="K16" s="37"/>
      <c r="L16" s="37"/>
      <c r="M16" s="37"/>
      <c r="N16" s="37"/>
      <c r="O16" s="37"/>
      <c r="P16" s="37"/>
      <c r="Q16" s="37"/>
      <c r="R16" s="50"/>
    </row>
    <row r="17" spans="1:19" ht="15" customHeight="1" x14ac:dyDescent="0.2">
      <c r="A17" s="7">
        <v>5</v>
      </c>
      <c r="B17" s="41"/>
      <c r="C17" s="42"/>
      <c r="D17" s="43"/>
      <c r="E17" s="3" t="s">
        <v>17</v>
      </c>
      <c r="F17" s="4">
        <v>17.77</v>
      </c>
      <c r="G17" s="4">
        <f t="shared" si="0"/>
        <v>26.655000000000001</v>
      </c>
      <c r="H17" s="5">
        <f t="shared" si="1"/>
        <v>8.8850000000000016</v>
      </c>
      <c r="I17" s="4">
        <f t="shared" si="2"/>
        <v>6.7437150000000015E-2</v>
      </c>
      <c r="J17" s="37"/>
      <c r="K17" s="37"/>
      <c r="L17" s="37"/>
      <c r="M17" s="37"/>
      <c r="N17" s="37"/>
      <c r="O17" s="37"/>
      <c r="P17" s="37"/>
      <c r="Q17" s="37"/>
      <c r="R17" s="50"/>
    </row>
    <row r="18" spans="1:19" ht="15" customHeight="1" x14ac:dyDescent="0.2">
      <c r="A18" s="7">
        <v>6</v>
      </c>
      <c r="B18" s="41"/>
      <c r="C18" s="42"/>
      <c r="D18" s="43"/>
      <c r="E18" s="3" t="s">
        <v>18</v>
      </c>
      <c r="F18" s="4">
        <v>551.26</v>
      </c>
      <c r="G18" s="4">
        <f t="shared" si="0"/>
        <v>826.89</v>
      </c>
      <c r="H18" s="5">
        <f t="shared" si="1"/>
        <v>275.63</v>
      </c>
      <c r="I18" s="4">
        <f t="shared" si="2"/>
        <v>2.0920317000000002</v>
      </c>
      <c r="J18" s="37"/>
      <c r="K18" s="37"/>
      <c r="L18" s="37"/>
      <c r="M18" s="37"/>
      <c r="N18" s="37"/>
      <c r="O18" s="37"/>
      <c r="P18" s="37"/>
      <c r="Q18" s="37"/>
      <c r="R18" s="50"/>
    </row>
    <row r="19" spans="1:19" ht="15" customHeight="1" x14ac:dyDescent="0.2">
      <c r="A19" s="7">
        <v>7</v>
      </c>
      <c r="B19" s="41"/>
      <c r="C19" s="42"/>
      <c r="D19" s="43"/>
      <c r="E19" s="3" t="s">
        <v>19</v>
      </c>
      <c r="F19" s="4">
        <v>46.88</v>
      </c>
      <c r="G19" s="4">
        <f t="shared" si="0"/>
        <v>70.320000000000007</v>
      </c>
      <c r="H19" s="5">
        <f t="shared" si="1"/>
        <v>23.440000000000005</v>
      </c>
      <c r="I19" s="4">
        <f t="shared" si="2"/>
        <v>0.17790960000000006</v>
      </c>
      <c r="J19" s="37"/>
      <c r="K19" s="37"/>
      <c r="L19" s="37"/>
      <c r="M19" s="37"/>
      <c r="N19" s="37"/>
      <c r="O19" s="37"/>
      <c r="P19" s="37"/>
      <c r="Q19" s="37"/>
      <c r="R19" s="50"/>
    </row>
    <row r="20" spans="1:19" ht="25.5" customHeight="1" x14ac:dyDescent="0.2">
      <c r="A20" s="7">
        <v>8</v>
      </c>
      <c r="B20" s="41"/>
      <c r="C20" s="42"/>
      <c r="D20" s="43"/>
      <c r="E20" s="3" t="s">
        <v>20</v>
      </c>
      <c r="F20" s="4">
        <v>646.89</v>
      </c>
      <c r="G20" s="4">
        <f t="shared" si="0"/>
        <v>970.33500000000004</v>
      </c>
      <c r="H20" s="5">
        <f t="shared" si="1"/>
        <v>323.44500000000005</v>
      </c>
      <c r="I20" s="4">
        <f t="shared" si="2"/>
        <v>2.4549475500000004</v>
      </c>
      <c r="J20" s="37"/>
      <c r="K20" s="37"/>
      <c r="L20" s="37"/>
      <c r="M20" s="37"/>
      <c r="N20" s="37"/>
      <c r="O20" s="37"/>
      <c r="P20" s="37"/>
      <c r="Q20" s="37"/>
      <c r="R20" s="50"/>
    </row>
    <row r="21" spans="1:19" ht="15" customHeight="1" x14ac:dyDescent="0.2">
      <c r="A21" s="7">
        <v>9</v>
      </c>
      <c r="B21" s="41"/>
      <c r="C21" s="42"/>
      <c r="D21" s="43"/>
      <c r="E21" s="3" t="s">
        <v>21</v>
      </c>
      <c r="F21" s="4">
        <v>433.13</v>
      </c>
      <c r="G21" s="4">
        <f t="shared" si="0"/>
        <v>649.69499999999994</v>
      </c>
      <c r="H21" s="5">
        <f t="shared" si="1"/>
        <v>216.56499999999994</v>
      </c>
      <c r="I21" s="4">
        <f t="shared" si="2"/>
        <v>1.6437283499999997</v>
      </c>
      <c r="J21" s="37"/>
      <c r="K21" s="37"/>
      <c r="L21" s="37"/>
      <c r="M21" s="37"/>
      <c r="N21" s="37"/>
      <c r="O21" s="37"/>
      <c r="P21" s="37"/>
      <c r="Q21" s="37"/>
      <c r="R21" s="50"/>
    </row>
    <row r="22" spans="1:19" s="15" customFormat="1" ht="19.5" customHeight="1" x14ac:dyDescent="0.2">
      <c r="A22" s="6"/>
      <c r="B22" s="51" t="s">
        <v>5</v>
      </c>
      <c r="C22" s="52"/>
      <c r="D22" s="52"/>
      <c r="E22" s="53"/>
      <c r="F22" s="1">
        <f>SUM(F13:F21)</f>
        <v>2810.48</v>
      </c>
      <c r="G22" s="1">
        <f>SUM(G13:G21)</f>
        <v>4215.72</v>
      </c>
      <c r="H22" s="1">
        <f>SUM(H13:H21)</f>
        <v>1405.2400000000002</v>
      </c>
      <c r="I22" s="1">
        <f>SUM(I13:I21)</f>
        <v>10.665771600000003</v>
      </c>
      <c r="J22" s="1">
        <f>J13</f>
        <v>557.27500000000009</v>
      </c>
      <c r="K22" s="1">
        <f t="shared" ref="K22:R22" si="3">K13</f>
        <v>174.91</v>
      </c>
      <c r="L22" s="1">
        <f t="shared" si="3"/>
        <v>57.354750000000017</v>
      </c>
      <c r="M22" s="1">
        <f t="shared" si="3"/>
        <v>137.43</v>
      </c>
      <c r="N22" s="1">
        <f t="shared" si="3"/>
        <v>112.44</v>
      </c>
      <c r="O22" s="1">
        <f t="shared" si="3"/>
        <v>93.7</v>
      </c>
      <c r="P22" s="1">
        <f t="shared" si="3"/>
        <v>62.47</v>
      </c>
      <c r="Q22" s="1">
        <f t="shared" si="3"/>
        <v>68.020521600000023</v>
      </c>
      <c r="R22" s="2">
        <f t="shared" si="3"/>
        <v>1162.3094784000002</v>
      </c>
    </row>
    <row r="23" spans="1:19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9" ht="15" customHeight="1" x14ac:dyDescent="0.2">
      <c r="A24" s="7">
        <v>1</v>
      </c>
      <c r="B24" s="41"/>
      <c r="C24" s="42"/>
      <c r="D24" s="43" t="s">
        <v>22</v>
      </c>
      <c r="E24" s="3" t="s">
        <v>11</v>
      </c>
      <c r="F24" s="4">
        <v>47.96</v>
      </c>
      <c r="G24" s="4">
        <f>F24/2*3</f>
        <v>71.94</v>
      </c>
      <c r="H24" s="5">
        <f>G24-F24</f>
        <v>23.979999999999997</v>
      </c>
      <c r="I24" s="4">
        <f>H24*0.00759</f>
        <v>0.18200819999999998</v>
      </c>
      <c r="J24" s="37">
        <f>H27+H26+H25+H24</f>
        <v>557.27500000000009</v>
      </c>
      <c r="K24" s="37">
        <f>N24+P24</f>
        <v>174.91</v>
      </c>
      <c r="L24" s="37">
        <f>(J24-K24)*0.15</f>
        <v>57.354750000000017</v>
      </c>
      <c r="M24" s="37">
        <v>137.43</v>
      </c>
      <c r="N24" s="37">
        <v>112.44</v>
      </c>
      <c r="O24" s="37">
        <v>93.7</v>
      </c>
      <c r="P24" s="37">
        <v>62.47</v>
      </c>
      <c r="Q24" s="37">
        <f>I33+L33</f>
        <v>68.020521600000023</v>
      </c>
      <c r="R24" s="50">
        <f>H33-Q33-N33-P33</f>
        <v>1162.3094784000002</v>
      </c>
    </row>
    <row r="25" spans="1:19" ht="26.25" customHeight="1" x14ac:dyDescent="0.2">
      <c r="A25" s="7">
        <v>2</v>
      </c>
      <c r="B25" s="41"/>
      <c r="C25" s="42"/>
      <c r="D25" s="43"/>
      <c r="E25" s="3" t="s">
        <v>13</v>
      </c>
      <c r="F25" s="4">
        <v>136.19</v>
      </c>
      <c r="G25" s="4">
        <f t="shared" ref="G25:G32" si="4">F25/2*3</f>
        <v>204.285</v>
      </c>
      <c r="H25" s="5">
        <f t="shared" ref="H25:H32" si="5">G25-F25</f>
        <v>68.094999999999999</v>
      </c>
      <c r="I25" s="4">
        <f t="shared" ref="I25:I32" si="6">H25*0.00759</f>
        <v>0.51684105000000002</v>
      </c>
      <c r="J25" s="37"/>
      <c r="K25" s="37"/>
      <c r="L25" s="37"/>
      <c r="M25" s="37"/>
      <c r="N25" s="37"/>
      <c r="O25" s="37"/>
      <c r="P25" s="37"/>
      <c r="Q25" s="37"/>
      <c r="R25" s="50"/>
    </row>
    <row r="26" spans="1:19" ht="15" customHeight="1" x14ac:dyDescent="0.2">
      <c r="A26" s="7">
        <v>3</v>
      </c>
      <c r="B26" s="41"/>
      <c r="C26" s="42"/>
      <c r="D26" s="43"/>
      <c r="E26" s="3" t="s">
        <v>15</v>
      </c>
      <c r="F26" s="4">
        <v>926.85</v>
      </c>
      <c r="G26" s="4">
        <f t="shared" si="4"/>
        <v>1390.2750000000001</v>
      </c>
      <c r="H26" s="5">
        <f t="shared" si="5"/>
        <v>463.42500000000007</v>
      </c>
      <c r="I26" s="4">
        <f t="shared" si="6"/>
        <v>3.5173957500000008</v>
      </c>
      <c r="J26" s="37"/>
      <c r="K26" s="37"/>
      <c r="L26" s="37"/>
      <c r="M26" s="37"/>
      <c r="N26" s="37"/>
      <c r="O26" s="37"/>
      <c r="P26" s="37"/>
      <c r="Q26" s="37"/>
      <c r="R26" s="50"/>
    </row>
    <row r="27" spans="1:19" ht="15" customHeight="1" x14ac:dyDescent="0.2">
      <c r="A27" s="7">
        <v>4</v>
      </c>
      <c r="B27" s="41"/>
      <c r="C27" s="42"/>
      <c r="D27" s="43"/>
      <c r="E27" s="3" t="s">
        <v>16</v>
      </c>
      <c r="F27" s="4">
        <v>3.55</v>
      </c>
      <c r="G27" s="4">
        <f t="shared" si="4"/>
        <v>5.3249999999999993</v>
      </c>
      <c r="H27" s="5">
        <f t="shared" si="5"/>
        <v>1.7749999999999995</v>
      </c>
      <c r="I27" s="4">
        <f t="shared" si="6"/>
        <v>1.3472249999999996E-2</v>
      </c>
      <c r="J27" s="37"/>
      <c r="K27" s="37"/>
      <c r="L27" s="37"/>
      <c r="M27" s="37"/>
      <c r="N27" s="37"/>
      <c r="O27" s="37"/>
      <c r="P27" s="37"/>
      <c r="Q27" s="37"/>
      <c r="R27" s="50"/>
    </row>
    <row r="28" spans="1:19" ht="15" customHeight="1" x14ac:dyDescent="0.2">
      <c r="A28" s="7">
        <v>5</v>
      </c>
      <c r="B28" s="41"/>
      <c r="C28" s="42"/>
      <c r="D28" s="43"/>
      <c r="E28" s="3" t="s">
        <v>17</v>
      </c>
      <c r="F28" s="4">
        <v>17.77</v>
      </c>
      <c r="G28" s="4">
        <f t="shared" si="4"/>
        <v>26.655000000000001</v>
      </c>
      <c r="H28" s="5">
        <f t="shared" si="5"/>
        <v>8.8850000000000016</v>
      </c>
      <c r="I28" s="4">
        <f t="shared" si="6"/>
        <v>6.7437150000000015E-2</v>
      </c>
      <c r="J28" s="37"/>
      <c r="K28" s="37"/>
      <c r="L28" s="37"/>
      <c r="M28" s="37"/>
      <c r="N28" s="37"/>
      <c r="O28" s="37"/>
      <c r="P28" s="37"/>
      <c r="Q28" s="37"/>
      <c r="R28" s="50"/>
    </row>
    <row r="29" spans="1:19" ht="15" customHeight="1" x14ac:dyDescent="0.2">
      <c r="A29" s="7">
        <v>6</v>
      </c>
      <c r="B29" s="41"/>
      <c r="C29" s="42"/>
      <c r="D29" s="43"/>
      <c r="E29" s="3" t="s">
        <v>18</v>
      </c>
      <c r="F29" s="4">
        <v>551.26</v>
      </c>
      <c r="G29" s="4">
        <f t="shared" si="4"/>
        <v>826.89</v>
      </c>
      <c r="H29" s="5">
        <f t="shared" si="5"/>
        <v>275.63</v>
      </c>
      <c r="I29" s="4">
        <f t="shared" si="6"/>
        <v>2.0920317000000002</v>
      </c>
      <c r="J29" s="37"/>
      <c r="K29" s="37"/>
      <c r="L29" s="37"/>
      <c r="M29" s="37"/>
      <c r="N29" s="37"/>
      <c r="O29" s="37"/>
      <c r="P29" s="37"/>
      <c r="Q29" s="37"/>
      <c r="R29" s="50"/>
    </row>
    <row r="30" spans="1:19" ht="15" customHeight="1" x14ac:dyDescent="0.2">
      <c r="A30" s="7">
        <v>7</v>
      </c>
      <c r="B30" s="41"/>
      <c r="C30" s="42"/>
      <c r="D30" s="43"/>
      <c r="E30" s="3" t="s">
        <v>19</v>
      </c>
      <c r="F30" s="4">
        <v>46.88</v>
      </c>
      <c r="G30" s="4">
        <f t="shared" si="4"/>
        <v>70.320000000000007</v>
      </c>
      <c r="H30" s="5">
        <f t="shared" si="5"/>
        <v>23.440000000000005</v>
      </c>
      <c r="I30" s="4">
        <f t="shared" si="6"/>
        <v>0.17790960000000006</v>
      </c>
      <c r="J30" s="37"/>
      <c r="K30" s="37"/>
      <c r="L30" s="37"/>
      <c r="M30" s="37"/>
      <c r="N30" s="37"/>
      <c r="O30" s="37"/>
      <c r="P30" s="37"/>
      <c r="Q30" s="37"/>
      <c r="R30" s="50"/>
    </row>
    <row r="31" spans="1:19" ht="21.75" customHeight="1" x14ac:dyDescent="0.2">
      <c r="A31" s="7">
        <v>8</v>
      </c>
      <c r="B31" s="41"/>
      <c r="C31" s="42"/>
      <c r="D31" s="43"/>
      <c r="E31" s="3" t="s">
        <v>20</v>
      </c>
      <c r="F31" s="4">
        <v>646.89</v>
      </c>
      <c r="G31" s="4">
        <f t="shared" si="4"/>
        <v>970.33500000000004</v>
      </c>
      <c r="H31" s="5">
        <f t="shared" si="5"/>
        <v>323.44500000000005</v>
      </c>
      <c r="I31" s="4">
        <f t="shared" si="6"/>
        <v>2.4549475500000004</v>
      </c>
      <c r="J31" s="37"/>
      <c r="K31" s="37"/>
      <c r="L31" s="37"/>
      <c r="M31" s="37"/>
      <c r="N31" s="37"/>
      <c r="O31" s="37"/>
      <c r="P31" s="37"/>
      <c r="Q31" s="37"/>
      <c r="R31" s="50"/>
      <c r="S31" s="19"/>
    </row>
    <row r="32" spans="1:19" ht="15" customHeight="1" x14ac:dyDescent="0.2">
      <c r="A32" s="7">
        <v>9</v>
      </c>
      <c r="B32" s="41"/>
      <c r="C32" s="42"/>
      <c r="D32" s="43"/>
      <c r="E32" s="3" t="s">
        <v>21</v>
      </c>
      <c r="F32" s="4">
        <v>433.13</v>
      </c>
      <c r="G32" s="4">
        <f t="shared" si="4"/>
        <v>649.69499999999994</v>
      </c>
      <c r="H32" s="5">
        <f t="shared" si="5"/>
        <v>216.56499999999994</v>
      </c>
      <c r="I32" s="4">
        <f t="shared" si="6"/>
        <v>1.6437283499999997</v>
      </c>
      <c r="J32" s="37"/>
      <c r="K32" s="37"/>
      <c r="L32" s="37"/>
      <c r="M32" s="37"/>
      <c r="N32" s="37"/>
      <c r="O32" s="37"/>
      <c r="P32" s="37"/>
      <c r="Q32" s="37"/>
      <c r="R32" s="50"/>
    </row>
    <row r="33" spans="1:18" ht="15" x14ac:dyDescent="0.2">
      <c r="A33" s="6"/>
      <c r="B33" s="51" t="s">
        <v>5</v>
      </c>
      <c r="C33" s="52"/>
      <c r="D33" s="52"/>
      <c r="E33" s="53"/>
      <c r="F33" s="1">
        <f>SUM(F24:F32)</f>
        <v>2810.48</v>
      </c>
      <c r="G33" s="1">
        <f>SUM(G24:G32)</f>
        <v>4215.72</v>
      </c>
      <c r="H33" s="1">
        <f>SUM(H24:H32)</f>
        <v>1405.2400000000002</v>
      </c>
      <c r="I33" s="1">
        <f>SUM(I24:I32)</f>
        <v>10.665771600000003</v>
      </c>
      <c r="J33" s="1">
        <f>J24</f>
        <v>557.27500000000009</v>
      </c>
      <c r="K33" s="1">
        <f t="shared" ref="K33:R33" si="7">K24</f>
        <v>174.91</v>
      </c>
      <c r="L33" s="1">
        <f t="shared" si="7"/>
        <v>57.354750000000017</v>
      </c>
      <c r="M33" s="1">
        <f t="shared" si="7"/>
        <v>137.43</v>
      </c>
      <c r="N33" s="1">
        <f t="shared" si="7"/>
        <v>112.44</v>
      </c>
      <c r="O33" s="1">
        <f t="shared" si="7"/>
        <v>93.7</v>
      </c>
      <c r="P33" s="1">
        <f t="shared" si="7"/>
        <v>62.47</v>
      </c>
      <c r="Q33" s="1">
        <f t="shared" si="7"/>
        <v>68.020521600000023</v>
      </c>
      <c r="R33" s="2">
        <f t="shared" si="7"/>
        <v>1162.3094784000002</v>
      </c>
    </row>
    <row r="34" spans="1:18" ht="15" customHeight="1" x14ac:dyDescent="0.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1:18" ht="15" customHeight="1" x14ac:dyDescent="0.2">
      <c r="A35" s="7">
        <v>1</v>
      </c>
      <c r="B35" s="41"/>
      <c r="C35" s="42"/>
      <c r="D35" s="43" t="s">
        <v>23</v>
      </c>
      <c r="E35" s="3" t="s">
        <v>11</v>
      </c>
      <c r="F35" s="4">
        <v>50.36</v>
      </c>
      <c r="G35" s="4">
        <f t="shared" ref="G35:G43" si="8">F35/2*3</f>
        <v>75.539999999999992</v>
      </c>
      <c r="H35" s="5">
        <f t="shared" ref="H35:H43" si="9">G35-F35</f>
        <v>25.179999999999993</v>
      </c>
      <c r="I35" s="4">
        <f>H35*0.00759</f>
        <v>0.19111619999999996</v>
      </c>
      <c r="J35" s="37">
        <f>H35+H36+H37+H38</f>
        <v>585.1450000000001</v>
      </c>
      <c r="K35" s="37">
        <f>N35+P35</f>
        <v>183.66</v>
      </c>
      <c r="L35" s="37">
        <f>(J35-K35)*0.15</f>
        <v>60.222750000000019</v>
      </c>
      <c r="M35" s="37">
        <v>144.30000000000001</v>
      </c>
      <c r="N35" s="37">
        <v>118.07</v>
      </c>
      <c r="O35" s="37">
        <v>98.39</v>
      </c>
      <c r="P35" s="37">
        <v>65.59</v>
      </c>
      <c r="Q35" s="37">
        <f>I44+L44</f>
        <v>71.421870900000016</v>
      </c>
      <c r="R35" s="50">
        <f>H44-Q44-P35-N35</f>
        <v>1220.4281291000004</v>
      </c>
    </row>
    <row r="36" spans="1:18" ht="24.75" customHeight="1" x14ac:dyDescent="0.2">
      <c r="A36" s="7">
        <v>2</v>
      </c>
      <c r="B36" s="41"/>
      <c r="C36" s="42"/>
      <c r="D36" s="43"/>
      <c r="E36" s="3" t="s">
        <v>13</v>
      </c>
      <c r="F36" s="4">
        <v>143</v>
      </c>
      <c r="G36" s="4">
        <f t="shared" si="8"/>
        <v>214.5</v>
      </c>
      <c r="H36" s="5">
        <f t="shared" si="9"/>
        <v>71.5</v>
      </c>
      <c r="I36" s="4">
        <f t="shared" ref="I36:I43" si="10">H36*0.00759</f>
        <v>0.54268499999999997</v>
      </c>
      <c r="J36" s="37"/>
      <c r="K36" s="37"/>
      <c r="L36" s="37"/>
      <c r="M36" s="37"/>
      <c r="N36" s="37"/>
      <c r="O36" s="37"/>
      <c r="P36" s="37"/>
      <c r="Q36" s="37"/>
      <c r="R36" s="50"/>
    </row>
    <row r="37" spans="1:18" ht="15" customHeight="1" x14ac:dyDescent="0.2">
      <c r="A37" s="7">
        <v>3</v>
      </c>
      <c r="B37" s="41"/>
      <c r="C37" s="42"/>
      <c r="D37" s="43"/>
      <c r="E37" s="3" t="s">
        <v>15</v>
      </c>
      <c r="F37" s="4">
        <v>973.2</v>
      </c>
      <c r="G37" s="4">
        <f t="shared" si="8"/>
        <v>1459.8000000000002</v>
      </c>
      <c r="H37" s="5">
        <f t="shared" si="9"/>
        <v>486.60000000000014</v>
      </c>
      <c r="I37" s="4">
        <f t="shared" si="10"/>
        <v>3.6932940000000012</v>
      </c>
      <c r="J37" s="37"/>
      <c r="K37" s="37"/>
      <c r="L37" s="37"/>
      <c r="M37" s="37"/>
      <c r="N37" s="37"/>
      <c r="O37" s="37"/>
      <c r="P37" s="37"/>
      <c r="Q37" s="37"/>
      <c r="R37" s="50"/>
    </row>
    <row r="38" spans="1:18" ht="15" customHeight="1" x14ac:dyDescent="0.2">
      <c r="A38" s="7">
        <v>4</v>
      </c>
      <c r="B38" s="41"/>
      <c r="C38" s="42"/>
      <c r="D38" s="43"/>
      <c r="E38" s="3" t="s">
        <v>16</v>
      </c>
      <c r="F38" s="4">
        <v>3.73</v>
      </c>
      <c r="G38" s="4">
        <f t="shared" si="8"/>
        <v>5.5949999999999998</v>
      </c>
      <c r="H38" s="5">
        <f t="shared" si="9"/>
        <v>1.8649999999999998</v>
      </c>
      <c r="I38" s="4">
        <f t="shared" si="10"/>
        <v>1.4155349999999999E-2</v>
      </c>
      <c r="J38" s="37"/>
      <c r="K38" s="37"/>
      <c r="L38" s="37"/>
      <c r="M38" s="37"/>
      <c r="N38" s="37"/>
      <c r="O38" s="37"/>
      <c r="P38" s="37"/>
      <c r="Q38" s="37"/>
      <c r="R38" s="50"/>
    </row>
    <row r="39" spans="1:18" ht="15" customHeight="1" x14ac:dyDescent="0.2">
      <c r="A39" s="7">
        <v>5</v>
      </c>
      <c r="B39" s="41"/>
      <c r="C39" s="42"/>
      <c r="D39" s="43"/>
      <c r="E39" s="3" t="s">
        <v>17</v>
      </c>
      <c r="F39" s="4">
        <v>18.66</v>
      </c>
      <c r="G39" s="4">
        <f t="shared" si="8"/>
        <v>27.990000000000002</v>
      </c>
      <c r="H39" s="5">
        <f t="shared" si="9"/>
        <v>9.3300000000000018</v>
      </c>
      <c r="I39" s="4">
        <f t="shared" si="10"/>
        <v>7.0814700000000022E-2</v>
      </c>
      <c r="J39" s="37"/>
      <c r="K39" s="37"/>
      <c r="L39" s="37"/>
      <c r="M39" s="37"/>
      <c r="N39" s="37"/>
      <c r="O39" s="37"/>
      <c r="P39" s="37"/>
      <c r="Q39" s="37"/>
      <c r="R39" s="50"/>
    </row>
    <row r="40" spans="1:18" ht="15" customHeight="1" x14ac:dyDescent="0.2">
      <c r="A40" s="7">
        <v>6</v>
      </c>
      <c r="B40" s="41"/>
      <c r="C40" s="42"/>
      <c r="D40" s="43"/>
      <c r="E40" s="3" t="s">
        <v>18</v>
      </c>
      <c r="F40" s="4">
        <v>578.83000000000004</v>
      </c>
      <c r="G40" s="4">
        <f t="shared" si="8"/>
        <v>868.24500000000012</v>
      </c>
      <c r="H40" s="5">
        <f t="shared" si="9"/>
        <v>289.41500000000008</v>
      </c>
      <c r="I40" s="4">
        <f t="shared" si="10"/>
        <v>2.1966598500000005</v>
      </c>
      <c r="J40" s="37"/>
      <c r="K40" s="37"/>
      <c r="L40" s="37"/>
      <c r="M40" s="37"/>
      <c r="N40" s="37"/>
      <c r="O40" s="37"/>
      <c r="P40" s="37"/>
      <c r="Q40" s="37"/>
      <c r="R40" s="50"/>
    </row>
    <row r="41" spans="1:18" ht="15" customHeight="1" x14ac:dyDescent="0.2">
      <c r="A41" s="7">
        <v>7</v>
      </c>
      <c r="B41" s="41"/>
      <c r="C41" s="42"/>
      <c r="D41" s="43"/>
      <c r="E41" s="3" t="s">
        <v>19</v>
      </c>
      <c r="F41" s="4">
        <v>49.22</v>
      </c>
      <c r="G41" s="4">
        <f t="shared" si="8"/>
        <v>73.83</v>
      </c>
      <c r="H41" s="5">
        <f t="shared" si="9"/>
        <v>24.61</v>
      </c>
      <c r="I41" s="4">
        <f t="shared" si="10"/>
        <v>0.18678990000000001</v>
      </c>
      <c r="J41" s="37"/>
      <c r="K41" s="37"/>
      <c r="L41" s="37"/>
      <c r="M41" s="37"/>
      <c r="N41" s="37"/>
      <c r="O41" s="37"/>
      <c r="P41" s="37"/>
      <c r="Q41" s="37"/>
      <c r="R41" s="50"/>
    </row>
    <row r="42" spans="1:18" ht="24" customHeight="1" x14ac:dyDescent="0.2">
      <c r="A42" s="7">
        <v>8</v>
      </c>
      <c r="B42" s="41"/>
      <c r="C42" s="42"/>
      <c r="D42" s="43"/>
      <c r="E42" s="3" t="s">
        <v>20</v>
      </c>
      <c r="F42" s="4">
        <v>679.23</v>
      </c>
      <c r="G42" s="4">
        <f t="shared" si="8"/>
        <v>1018.845</v>
      </c>
      <c r="H42" s="5">
        <f t="shared" si="9"/>
        <v>339.61500000000001</v>
      </c>
      <c r="I42" s="4">
        <f t="shared" si="10"/>
        <v>2.5776778500000002</v>
      </c>
      <c r="J42" s="37"/>
      <c r="K42" s="37"/>
      <c r="L42" s="37"/>
      <c r="M42" s="37"/>
      <c r="N42" s="37"/>
      <c r="O42" s="37"/>
      <c r="P42" s="37"/>
      <c r="Q42" s="37"/>
      <c r="R42" s="50"/>
    </row>
    <row r="43" spans="1:18" ht="15" customHeight="1" x14ac:dyDescent="0.2">
      <c r="A43" s="7">
        <v>9</v>
      </c>
      <c r="B43" s="41"/>
      <c r="C43" s="42"/>
      <c r="D43" s="43"/>
      <c r="E43" s="3" t="s">
        <v>21</v>
      </c>
      <c r="F43" s="4">
        <v>454.79</v>
      </c>
      <c r="G43" s="4">
        <f t="shared" si="8"/>
        <v>682.18500000000006</v>
      </c>
      <c r="H43" s="5">
        <f t="shared" si="9"/>
        <v>227.39500000000004</v>
      </c>
      <c r="I43" s="4">
        <f t="shared" si="10"/>
        <v>1.7259280500000005</v>
      </c>
      <c r="J43" s="37"/>
      <c r="K43" s="37"/>
      <c r="L43" s="37"/>
      <c r="M43" s="37"/>
      <c r="N43" s="37"/>
      <c r="O43" s="37"/>
      <c r="P43" s="37"/>
      <c r="Q43" s="37"/>
      <c r="R43" s="50"/>
    </row>
    <row r="44" spans="1:18" ht="15" x14ac:dyDescent="0.2">
      <c r="A44" s="6"/>
      <c r="B44" s="51" t="s">
        <v>5</v>
      </c>
      <c r="C44" s="52"/>
      <c r="D44" s="52"/>
      <c r="E44" s="53"/>
      <c r="F44" s="1">
        <f>SUM(F35:F43)</f>
        <v>2951.0200000000004</v>
      </c>
      <c r="G44" s="1">
        <f>SUM(G35:G43)</f>
        <v>4426.5300000000007</v>
      </c>
      <c r="H44" s="1">
        <f>SUM(H35:H43)</f>
        <v>1475.5100000000002</v>
      </c>
      <c r="I44" s="1">
        <f>SUM(I35:I43)</f>
        <v>11.199120900000002</v>
      </c>
      <c r="J44" s="1">
        <f>J35</f>
        <v>585.1450000000001</v>
      </c>
      <c r="K44" s="1">
        <f t="shared" ref="K44:R44" si="11">K35</f>
        <v>183.66</v>
      </c>
      <c r="L44" s="1">
        <f t="shared" si="11"/>
        <v>60.222750000000019</v>
      </c>
      <c r="M44" s="1">
        <f t="shared" si="11"/>
        <v>144.30000000000001</v>
      </c>
      <c r="N44" s="1">
        <f t="shared" si="11"/>
        <v>118.07</v>
      </c>
      <c r="O44" s="1">
        <f t="shared" si="11"/>
        <v>98.39</v>
      </c>
      <c r="P44" s="1">
        <f t="shared" si="11"/>
        <v>65.59</v>
      </c>
      <c r="Q44" s="1">
        <f t="shared" si="11"/>
        <v>71.421870900000016</v>
      </c>
      <c r="R44" s="2">
        <f t="shared" si="11"/>
        <v>1220.4281291000004</v>
      </c>
    </row>
    <row r="45" spans="1:18" ht="9.75" customHeight="1" x14ac:dyDescent="0.2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</row>
    <row r="46" spans="1:18" ht="9" customHeight="1" x14ac:dyDescent="0.2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spans="1:18" ht="15" x14ac:dyDescent="0.2">
      <c r="A47" s="6"/>
      <c r="B47" s="51" t="s">
        <v>24</v>
      </c>
      <c r="C47" s="52"/>
      <c r="D47" s="52"/>
      <c r="E47" s="53"/>
      <c r="F47" s="1">
        <f>F44+F33+F22</f>
        <v>8571.98</v>
      </c>
      <c r="G47" s="1">
        <f>G44+G33+G22</f>
        <v>12857.970000000001</v>
      </c>
      <c r="H47" s="1">
        <f t="shared" ref="H47:R47" si="12">H44+H33+H22</f>
        <v>4285.9900000000007</v>
      </c>
      <c r="I47" s="1">
        <f t="shared" si="12"/>
        <v>32.53066410000001</v>
      </c>
      <c r="J47" s="1">
        <f t="shared" si="12"/>
        <v>1699.6950000000002</v>
      </c>
      <c r="K47" s="1">
        <f t="shared" si="12"/>
        <v>533.48</v>
      </c>
      <c r="L47" s="1">
        <f t="shared" si="12"/>
        <v>174.93225000000007</v>
      </c>
      <c r="M47" s="1">
        <f t="shared" si="12"/>
        <v>419.16</v>
      </c>
      <c r="N47" s="1">
        <f t="shared" si="12"/>
        <v>342.95</v>
      </c>
      <c r="O47" s="1">
        <f t="shared" si="12"/>
        <v>285.79000000000002</v>
      </c>
      <c r="P47" s="1">
        <f t="shared" si="12"/>
        <v>190.53</v>
      </c>
      <c r="Q47" s="1">
        <f t="shared" si="12"/>
        <v>207.46291410000006</v>
      </c>
      <c r="R47" s="2">
        <f t="shared" si="12"/>
        <v>3545.0470859000006</v>
      </c>
    </row>
    <row r="48" spans="1:18" s="20" customFormat="1" ht="5.25" customHeight="1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11"/>
    </row>
    <row r="49" spans="1:18" ht="20.25" customHeight="1" x14ac:dyDescent="0.2">
      <c r="A49" s="89" t="s">
        <v>25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  <c r="R49" s="11">
        <f>H47</f>
        <v>4285.9900000000007</v>
      </c>
    </row>
    <row r="50" spans="1:18" ht="20.25" customHeight="1" x14ac:dyDescent="0.2">
      <c r="A50" s="59" t="s">
        <v>35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12">
        <f>O47+M47</f>
        <v>704.95</v>
      </c>
    </row>
    <row r="51" spans="1:18" ht="20.25" customHeight="1" x14ac:dyDescent="0.2">
      <c r="A51" s="54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11">
        <f>R49+R50</f>
        <v>4990.9400000000005</v>
      </c>
    </row>
    <row r="52" spans="1:18" ht="20.25" customHeight="1" x14ac:dyDescent="0.2">
      <c r="A52" s="59" t="s">
        <v>26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12">
        <f>I47</f>
        <v>32.53066410000001</v>
      </c>
    </row>
    <row r="53" spans="1:18" ht="20.25" customHeight="1" x14ac:dyDescent="0.2">
      <c r="A53" s="59" t="s">
        <v>27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12">
        <f>L47</f>
        <v>174.93225000000007</v>
      </c>
    </row>
    <row r="54" spans="1:18" ht="20.25" customHeight="1" x14ac:dyDescent="0.2">
      <c r="A54" s="54" t="s">
        <v>37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11">
        <f>M47+N47+O47+P47</f>
        <v>1238.43</v>
      </c>
    </row>
    <row r="55" spans="1:18" ht="20.25" customHeight="1" thickBot="1" x14ac:dyDescent="0.25">
      <c r="A55" s="48" t="s">
        <v>28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31">
        <f>R52+R53+R54</f>
        <v>1445.8929141000001</v>
      </c>
    </row>
    <row r="56" spans="1:18" ht="15" customHeight="1" x14ac:dyDescent="0.2">
      <c r="A56" s="56" t="s">
        <v>36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  <c r="R56" s="32">
        <f>R51-R55</f>
        <v>3545.0470859000006</v>
      </c>
    </row>
    <row r="57" spans="1:18" ht="3.75" customHeight="1" x14ac:dyDescent="0.2">
      <c r="A57" s="45" t="s">
        <v>39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/>
    </row>
    <row r="58" spans="1:18" x14ac:dyDescent="0.2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59" spans="1:18" ht="27" customHeight="1" x14ac:dyDescent="0.2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</row>
    <row r="60" spans="1:18" ht="15.75" customHeight="1" x14ac:dyDescent="0.2">
      <c r="A60" s="21"/>
      <c r="B60" s="22"/>
      <c r="C60" s="22"/>
      <c r="D60" s="22"/>
      <c r="E60" s="22"/>
      <c r="F60" s="22" t="s">
        <v>48</v>
      </c>
      <c r="G60" s="22"/>
      <c r="H60" s="22"/>
      <c r="I60" s="22"/>
      <c r="J60" s="22"/>
      <c r="K60" s="25"/>
      <c r="L60" s="25"/>
      <c r="M60" s="25"/>
      <c r="N60" s="25"/>
      <c r="O60" s="25"/>
      <c r="P60" s="25"/>
      <c r="Q60" s="25"/>
      <c r="R60" s="23"/>
    </row>
    <row r="61" spans="1:18" ht="26.25" customHeight="1" x14ac:dyDescent="0.2">
      <c r="A61" s="21"/>
      <c r="B61" s="22"/>
      <c r="C61" s="22"/>
      <c r="D61" s="22"/>
      <c r="E61" s="22"/>
      <c r="F61" s="22"/>
      <c r="G61" s="22"/>
      <c r="H61" s="22"/>
      <c r="I61" s="22"/>
      <c r="J61" s="25"/>
      <c r="K61" s="25"/>
      <c r="L61" s="25"/>
      <c r="M61" s="25"/>
      <c r="N61" s="25"/>
      <c r="O61" s="25"/>
      <c r="P61" s="25"/>
      <c r="Q61" s="25"/>
      <c r="R61" s="23"/>
    </row>
    <row r="62" spans="1:18" x14ac:dyDescent="0.2">
      <c r="A62" s="21"/>
      <c r="B62" s="24" t="s">
        <v>8</v>
      </c>
      <c r="C62" s="25"/>
      <c r="D62" s="25"/>
      <c r="E62" s="25"/>
      <c r="F62" s="22"/>
      <c r="G62" s="22"/>
      <c r="H62" s="22"/>
      <c r="I62" s="25"/>
      <c r="J62" s="25"/>
      <c r="K62" s="25" t="s">
        <v>7</v>
      </c>
      <c r="L62" s="22"/>
      <c r="M62" s="25"/>
      <c r="N62" s="25"/>
      <c r="O62" s="25"/>
      <c r="P62" s="25"/>
      <c r="Q62" s="25"/>
      <c r="R62" s="23"/>
    </row>
    <row r="63" spans="1:18" x14ac:dyDescent="0.2">
      <c r="A63" s="21"/>
      <c r="B63" s="44"/>
      <c r="C63" s="44"/>
      <c r="D63" s="22"/>
      <c r="E63" s="22"/>
      <c r="F63" s="22"/>
      <c r="G63" s="22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3"/>
    </row>
    <row r="64" spans="1:18" x14ac:dyDescent="0.2">
      <c r="A64" s="21"/>
      <c r="B64" s="44"/>
      <c r="C64" s="44"/>
      <c r="D64" s="22"/>
      <c r="E64" s="22"/>
      <c r="F64" s="22"/>
      <c r="G64" s="22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3"/>
    </row>
    <row r="65" spans="1:21" x14ac:dyDescent="0.2">
      <c r="A65" s="21"/>
      <c r="B65" s="44" t="s">
        <v>10</v>
      </c>
      <c r="C65" s="44"/>
      <c r="D65" s="22"/>
      <c r="E65" s="22"/>
      <c r="F65" s="22"/>
      <c r="G65" s="22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3"/>
    </row>
    <row r="66" spans="1:21" x14ac:dyDescent="0.2">
      <c r="A66" s="21"/>
      <c r="B66" s="22"/>
      <c r="C66" s="22"/>
      <c r="D66" s="22"/>
      <c r="E66" s="22"/>
      <c r="F66" s="22"/>
      <c r="G66" s="22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3"/>
    </row>
    <row r="67" spans="1:21" ht="13.5" thickBot="1" x14ac:dyDescent="0.25">
      <c r="A67" s="29"/>
      <c r="B67" s="30"/>
      <c r="C67" s="30"/>
      <c r="D67" s="30"/>
      <c r="E67" s="30"/>
      <c r="F67" s="30"/>
      <c r="G67" s="30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</row>
    <row r="69" spans="1:21" x14ac:dyDescent="0.2">
      <c r="S69" s="22"/>
      <c r="T69" s="22"/>
      <c r="U69" s="22"/>
    </row>
  </sheetData>
  <mergeCells count="93">
    <mergeCell ref="Q1:R1"/>
    <mergeCell ref="Q2:R2"/>
    <mergeCell ref="Q3:R3"/>
    <mergeCell ref="Q4:R4"/>
    <mergeCell ref="Q5:R5"/>
    <mergeCell ref="D1:N5"/>
    <mergeCell ref="O1:P1"/>
    <mergeCell ref="O2:P2"/>
    <mergeCell ref="O3:P3"/>
    <mergeCell ref="O4:P4"/>
    <mergeCell ref="O5:P5"/>
    <mergeCell ref="A1:C5"/>
    <mergeCell ref="Q7:Q8"/>
    <mergeCell ref="R7:R8"/>
    <mergeCell ref="R10:R12"/>
    <mergeCell ref="A49:Q49"/>
    <mergeCell ref="I9:R9"/>
    <mergeCell ref="A7:A12"/>
    <mergeCell ref="B9:C9"/>
    <mergeCell ref="D9:H9"/>
    <mergeCell ref="B44:E44"/>
    <mergeCell ref="B47:E47"/>
    <mergeCell ref="Q10:Q12"/>
    <mergeCell ref="Q35:Q43"/>
    <mergeCell ref="A45:R45"/>
    <mergeCell ref="K13:K21"/>
    <mergeCell ref="L13:L21"/>
    <mergeCell ref="J24:J32"/>
    <mergeCell ref="Q24:Q32"/>
    <mergeCell ref="A6:R6"/>
    <mergeCell ref="K10:K12"/>
    <mergeCell ref="L10:L12"/>
    <mergeCell ref="H10:H12"/>
    <mergeCell ref="J13:J21"/>
    <mergeCell ref="B7:B8"/>
    <mergeCell ref="M13:M21"/>
    <mergeCell ref="N13:N21"/>
    <mergeCell ref="O13:O21"/>
    <mergeCell ref="P13:P21"/>
    <mergeCell ref="Q13:Q21"/>
    <mergeCell ref="R13:R21"/>
    <mergeCell ref="A46:R46"/>
    <mergeCell ref="A54:Q54"/>
    <mergeCell ref="A56:Q56"/>
    <mergeCell ref="A51:Q51"/>
    <mergeCell ref="A50:Q50"/>
    <mergeCell ref="A52:Q52"/>
    <mergeCell ref="A53:Q53"/>
    <mergeCell ref="B33:E33"/>
    <mergeCell ref="P35:P43"/>
    <mergeCell ref="R24:R32"/>
    <mergeCell ref="K24:K32"/>
    <mergeCell ref="R35:R43"/>
    <mergeCell ref="O35:O43"/>
    <mergeCell ref="M35:M43"/>
    <mergeCell ref="B64:C64"/>
    <mergeCell ref="B65:C65"/>
    <mergeCell ref="A57:R59"/>
    <mergeCell ref="B63:C63"/>
    <mergeCell ref="D24:D32"/>
    <mergeCell ref="M24:M32"/>
    <mergeCell ref="A55:Q55"/>
    <mergeCell ref="N24:N32"/>
    <mergeCell ref="O24:O32"/>
    <mergeCell ref="P24:P32"/>
    <mergeCell ref="L35:L43"/>
    <mergeCell ref="B10:B12"/>
    <mergeCell ref="C10:C12"/>
    <mergeCell ref="B35:B43"/>
    <mergeCell ref="C35:C43"/>
    <mergeCell ref="D35:D43"/>
    <mergeCell ref="G10:G12"/>
    <mergeCell ref="B22:E22"/>
    <mergeCell ref="N35:N43"/>
    <mergeCell ref="A34:R34"/>
    <mergeCell ref="B13:B21"/>
    <mergeCell ref="C13:C21"/>
    <mergeCell ref="D13:D21"/>
    <mergeCell ref="B24:B32"/>
    <mergeCell ref="C24:C32"/>
    <mergeCell ref="L24:L32"/>
    <mergeCell ref="J35:J43"/>
    <mergeCell ref="K35:K43"/>
    <mergeCell ref="C7:P8"/>
    <mergeCell ref="I10:I12"/>
    <mergeCell ref="D10:D12"/>
    <mergeCell ref="N10:N12"/>
    <mergeCell ref="O10:O12"/>
    <mergeCell ref="P10:P12"/>
    <mergeCell ref="J10:J12"/>
    <mergeCell ref="M10:M12"/>
    <mergeCell ref="E10:E12"/>
    <mergeCell ref="F10:F12"/>
  </mergeCells>
  <phoneticPr fontId="0" type="noConversion"/>
  <printOptions horizontalCentered="1"/>
  <pageMargins left="0.39370078740157483" right="0.19685039370078741" top="0.19685039370078741" bottom="0.19685039370078741" header="0.31496062992125984" footer="0.31496062992125984"/>
  <pageSetup paperSize="9" scale="5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ÇEŞ.ÖD.BOR.JURI UYELIGI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</dc:creator>
  <cp:lastModifiedBy>Emine Çavuş</cp:lastModifiedBy>
  <cp:lastPrinted>2016-10-07T12:34:00Z</cp:lastPrinted>
  <dcterms:created xsi:type="dcterms:W3CDTF">1996-10-14T23:33:28Z</dcterms:created>
  <dcterms:modified xsi:type="dcterms:W3CDTF">2024-03-18T12:18:47Z</dcterms:modified>
</cp:coreProperties>
</file>